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olume d'antigel" sheetId="1" state="visible" r:id="rId2"/>
    <sheet name="Dimensionnement d'un VE dans un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<sst xmlns="http://schemas.openxmlformats.org/spreadsheetml/2006/main" count="126" uniqueCount="116">
  <si>
    <t xml:space="preserve">Feuille d’aide au calcul de volume de Fluide</t>
  </si>
  <si>
    <t xml:space="preserve">Renseignez les cellules en jaune en fonction de votre installation, puis à partir de la ligne 71 choisissez le vase dont le volume est juste supérieur au volume proposé en ligne 74. Les résultats sont dans le tableau récapitulatif.</t>
  </si>
  <si>
    <t xml:space="preserve">Légende</t>
  </si>
  <si>
    <t xml:space="preserve">Donnée à renseigner</t>
  </si>
  <si>
    <t xml:space="preserve">Donnée calculée</t>
  </si>
  <si>
    <t xml:space="preserve">Rev 8 : 10/07/2024</t>
  </si>
  <si>
    <t xml:space="preserve">Quantité ou nombre de  mètres linéaires</t>
  </si>
  <si>
    <t xml:space="preserve">Récapitulatif</t>
  </si>
  <si>
    <t xml:space="preserve">Ballons tampon, BT MA, BT BU </t>
  </si>
  <si>
    <t xml:space="preserve">PRESSION Statique (dans le circuit à froid, au moins 2,5 Bars).</t>
  </si>
  <si>
    <t xml:space="preserve">BTBU 300</t>
  </si>
  <si>
    <t xml:space="preserve">Attention BTMA, volumes échangeurs attente validation fabricant</t>
  </si>
  <si>
    <t xml:space="preserve">BTBU 500</t>
  </si>
  <si>
    <t xml:space="preserve">Volume d'antigel pur en litre  pour une dilution à : </t>
  </si>
  <si>
    <t xml:space="preserve">BTBU 800</t>
  </si>
  <si>
    <t xml:space="preserve">BTBU 1000</t>
  </si>
  <si>
    <t xml:space="preserve">TOTAL ( litres d'antigel dilué)</t>
  </si>
  <si>
    <t xml:space="preserve">BTBU 1500</t>
  </si>
  <si>
    <t xml:space="preserve">BTBU 2000</t>
  </si>
  <si>
    <t xml:space="preserve">TOTAL ( volume d’antigel pur)</t>
  </si>
  <si>
    <t xml:space="preserve">Ballons combinés, BVC MA, BVC BU</t>
  </si>
  <si>
    <t xml:space="preserve">BVCBU 500</t>
  </si>
  <si>
    <t xml:space="preserve">BVCBU 800</t>
  </si>
  <si>
    <t xml:space="preserve">BVCBU 1000</t>
  </si>
  <si>
    <t xml:space="preserve">BVCBU 1500</t>
  </si>
  <si>
    <t xml:space="preserve">Ballons verticaux, TWS, SW/SB, BU</t>
  </si>
  <si>
    <t xml:space="preserve">TWS 120</t>
  </si>
  <si>
    <t xml:space="preserve">TWS 150</t>
  </si>
  <si>
    <t xml:space="preserve">TWS 200</t>
  </si>
  <si>
    <t xml:space="preserve">TWS 300</t>
  </si>
  <si>
    <t xml:space="preserve">TWS 400</t>
  </si>
  <si>
    <t xml:space="preserve">TWS 500</t>
  </si>
  <si>
    <t xml:space="preserve">TWS 800</t>
  </si>
  <si>
    <t xml:space="preserve">TWS 1000</t>
  </si>
  <si>
    <t xml:space="preserve">SW 100</t>
  </si>
  <si>
    <t xml:space="preserve">SW 140</t>
  </si>
  <si>
    <t xml:space="preserve">SW 200</t>
  </si>
  <si>
    <t xml:space="preserve">SW 300</t>
  </si>
  <si>
    <t xml:space="preserve">SW 400</t>
  </si>
  <si>
    <t xml:space="preserve">SW 500</t>
  </si>
  <si>
    <t xml:space="preserve">BU 150 classe C</t>
  </si>
  <si>
    <t xml:space="preserve">BU 200 classe C</t>
  </si>
  <si>
    <t xml:space="preserve">BU 300 classe C</t>
  </si>
  <si>
    <t xml:space="preserve">BU 400 classe C</t>
  </si>
  <si>
    <t xml:space="preserve">BU 500 classe C</t>
  </si>
  <si>
    <t xml:space="preserve">BU 160 classe B</t>
  </si>
  <si>
    <t xml:space="preserve">BU 200 classe B</t>
  </si>
  <si>
    <t xml:space="preserve">BU 300 classe B</t>
  </si>
  <si>
    <t xml:space="preserve">BU 400 classe B</t>
  </si>
  <si>
    <t xml:space="preserve">BU 500 classe B</t>
  </si>
  <si>
    <t xml:space="preserve">Ballons muraux</t>
  </si>
  <si>
    <t xml:space="preserve">BVMBU 100</t>
  </si>
  <si>
    <t xml:space="preserve">BVMBU150</t>
  </si>
  <si>
    <t xml:space="preserve">BVMBU 200</t>
  </si>
  <si>
    <t xml:space="preserve">Ballons combinés/tampons</t>
  </si>
  <si>
    <t xml:space="preserve">Volume total du(des) ballon(s) combinés/tampons :</t>
  </si>
  <si>
    <t xml:space="preserve">Ballons horizontaux</t>
  </si>
  <si>
    <t xml:space="preserve">SW 150</t>
  </si>
  <si>
    <t xml:space="preserve"> </t>
  </si>
  <si>
    <t xml:space="preserve">Panneaux</t>
  </si>
  <si>
    <t xml:space="preserve">GMT 2510/GMP 2510</t>
  </si>
  <si>
    <t xml:space="preserve">MMT 2108/MMP 2108</t>
  </si>
  <si>
    <t xml:space="preserve">PMT 1808/PMP 1808</t>
  </si>
  <si>
    <t xml:space="preserve">LMT 112/LMP 112</t>
  </si>
  <si>
    <t xml:space="preserve">LMT 1240/LMP 1240</t>
  </si>
  <si>
    <t xml:space="preserve">SD V20   c12</t>
  </si>
  <si>
    <t xml:space="preserve">SD V25   c12</t>
  </si>
  <si>
    <t xml:space="preserve">SD V20   c8</t>
  </si>
  <si>
    <t xml:space="preserve">SD V25   c8</t>
  </si>
  <si>
    <t xml:space="preserve">SD H20   c8</t>
  </si>
  <si>
    <t xml:space="preserve">SD H25   c8</t>
  </si>
  <si>
    <t xml:space="preserve">Vase d’expansion</t>
  </si>
  <si>
    <t xml:space="preserve">volume mini conseillé :</t>
  </si>
  <si>
    <t xml:space="preserve">cf onglet dimensionnement</t>
  </si>
  <si>
    <t xml:space="preserve">Roule monotube inox (longueur)</t>
  </si>
  <si>
    <t xml:space="preserve">DN12</t>
  </si>
  <si>
    <t xml:space="preserve">DN16</t>
  </si>
  <si>
    <t xml:space="preserve">DN20</t>
  </si>
  <si>
    <t xml:space="preserve">DN25</t>
  </si>
  <si>
    <t xml:space="preserve">DN32</t>
  </si>
  <si>
    <t xml:space="preserve">Roule Bitube inox (longueur)</t>
  </si>
  <si>
    <t xml:space="preserve">Bitube cuivre (longueur)</t>
  </si>
  <si>
    <t xml:space="preserve">Volume d'antigel pur en litre  pour une dilution à :</t>
  </si>
  <si>
    <t xml:space="preserve">volume PC</t>
  </si>
  <si>
    <t xml:space="preserve">m²</t>
  </si>
  <si>
    <t xml:space="preserve">pas cm</t>
  </si>
  <si>
    <t xml:space="preserve">longueur de tuyau par m² (en m)</t>
  </si>
  <si>
    <t xml:space="preserve">volume par m (L/m)</t>
  </si>
  <si>
    <t xml:space="preserve">volume par m²</t>
  </si>
  <si>
    <t xml:space="preserve">D'après le catalogue THERMADOR mai 2011 (toujours d’actualité aujourd’hui)</t>
  </si>
  <si>
    <t xml:space="preserve">voir aussi nos doc téléchargeables </t>
  </si>
  <si>
    <t xml:space="preserve">3 notions sont distinguées :</t>
  </si>
  <si>
    <t xml:space="preserve">- le volume de vaporisation VV : volume des capteurs.</t>
  </si>
  <si>
    <t xml:space="preserve">- le Volume de dilatation VD: max 10% du volume du circuit,</t>
  </si>
  <si>
    <t xml:space="preserve">- le volume de réserve VR ( pour compenser le retrait dû au refoidissement ),</t>
  </si>
  <si>
    <t xml:space="preserve">2 litres sont préconisés pour une installation domestique</t>
  </si>
  <si>
    <t xml:space="preserve">Le volume du vase préconisé est, avec la formule simplifiée :</t>
  </si>
  <si>
    <t xml:space="preserve">Vvase : ( VV+VD+VR)x(Pression soupape+1)/( pression soupape+1-(pression statique+1))</t>
  </si>
  <si>
    <t xml:space="preserve">Soit dans le cas présent :</t>
  </si>
  <si>
    <t xml:space="preserve">litres</t>
  </si>
  <si>
    <t xml:space="preserve">Notre avis : </t>
  </si>
  <si>
    <t xml:space="preserve">Comme tous ces problèmes n'arrivent pas en même temps lorsqu'on a une régulation sérieuse,</t>
  </si>
  <si>
    <t xml:space="preserve">on prend le cas du paramètre le plus défavorable : évaporation complète dans les capteurs. </t>
  </si>
  <si>
    <t xml:space="preserve">Normalement, le circuit a un peu refroidi, et avant que tout soir évaporé, dans les capteurs...</t>
  </si>
  <si>
    <t xml:space="preserve">Et on mettra en standard une pression au moins 0,5 bars supérieure à la pression de tarage du vase, </t>
  </si>
  <si>
    <t xml:space="preserve">ce qui permet  d'assurer le volume de retrait ( donc 2.8 bars au moins pour un vase taré à 2.5 bars)</t>
  </si>
  <si>
    <t xml:space="preserve">Du coup, un vase de 18 l contient 2 l de fluide.</t>
  </si>
  <si>
    <t xml:space="preserve">Il reste donc 16 l de vessie, et si on monte à 4 bars de pression, on arrive à un volume de </t>
  </si>
  <si>
    <t xml:space="preserve">6 l absorbés par le vase, pas loin du  volume de 3 GM ( les nouveaux modèles en collecteur de 22</t>
  </si>
  <si>
    <t xml:space="preserve">et capillaires de 10mm contiennent moins de 2,4l, il faut que je refasse les calculs en détail)</t>
  </si>
  <si>
    <t xml:space="preserve">En résumé, avec un VE de 18 l, une installation passe avec 3 GM, sans dépasser la pression de</t>
  </si>
  <si>
    <t xml:space="preserve">notre soupape de sécurité, soit : 6 bars.</t>
  </si>
  <si>
    <t xml:space="preserve">Ce ne sont pas des calculs théoriques, et on voit que la pression est assez élevé dans le circuit.</t>
  </si>
  <si>
    <t xml:space="preserve">A notre avis, la question se pose à partir de 7 litres de volume de panneau, et il peut être judicieux</t>
  </si>
  <si>
    <t xml:space="preserve">de passer à une taille supérieure à 3 panneaux GM, mais à ce jour, aucun retour négatif pour cette</t>
  </si>
  <si>
    <t xml:space="preserve">configuration.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</si>
</sst>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0.000"/>
    <numFmt numFmtId="167" formatCode="0.00\ %"/>
    <numFmt numFmtId="168" formatCode="0"/>
    <numFmt numFmtId="169" formatCode="General"/>
    <numFmt numFmtId="170" formatCode="0.0"/>
    <numFmt numFmtId="171" formatCode="0\ %"/>
  </numFmts>
  <fonts count="1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b val="true"/>
      <sz val="16"/>
      <name val="Arial"/>
      <family val="2"/>
    </font>
    <font>
      <b val="true"/>
      <sz val="14"/>
      <name val="Arial"/>
      <family val="2"/>
    </font>
    <font>
      <b val="true"/>
      <sz val="14"/>
      <color rgb="FF000000"/>
      <name val="Arial"/>
      <family val="2"/>
    </font>
    <font>
      <b val="true"/>
      <sz val="12"/>
      <name val="Arial"/>
      <family val="2"/>
    </font>
    <font>
      <sz val="12"/>
      <name val="Arial"/>
      <family val="2"/>
    </font>
    <font>
      <sz val="14"/>
      <color rgb="FF000000"/>
      <name val="Arial"/>
      <family val="2"/>
    </font>
    <font>
      <sz val="10"/>
      <name val="Verdana"/>
      <family val="2"/>
    </font>
    <font>
      <sz val="10"/>
      <color rgb="FFFFFFFF"/>
      <name val="Arial"/>
      <family val="2"/>
    </font>
    <font>
      <b val="true"/>
      <sz val="12"/>
      <color rgb="FFFFFFFF"/>
      <name val="Arial"/>
      <family val="2"/>
    </font>
    <font>
      <b val="true"/>
      <sz val="16"/>
      <color rgb="FFFFFFFF"/>
      <name val="Arial"/>
      <family val="2"/>
    </font>
    <font>
      <sz val="12"/>
      <color rgb="FFFFFFFF"/>
      <name val="Arial"/>
      <family val="2"/>
    </font>
    <font>
      <b val="true"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A6"/>
        <bgColor rgb="FFFFFFCC"/>
      </patternFill>
    </fill>
    <fill>
      <patternFill patternType="solid">
        <fgColor rgb="FF729FCF"/>
        <bgColor rgb="FF969696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0" fillId="3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4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2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1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13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3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215640</xdr:colOff>
      <xdr:row>2</xdr:row>
      <xdr:rowOff>80640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0"/>
          <a:ext cx="2401920" cy="679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L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B10" activeCellId="0" sqref="B10"/>
    </sheetView>
  </sheetViews>
  <sheetFormatPr defaultColWidth="11.53515625" defaultRowHeight="12.75" zeroHeight="false" outlineLevelRow="0" outlineLevelCol="0"/>
  <cols>
    <col collapsed="false" customWidth="true" hidden="false" outlineLevel="0" max="1" min="1" style="1" width="2.04"/>
    <col collapsed="false" customWidth="true" hidden="false" outlineLevel="0" max="2" min="2" style="1" width="28.97"/>
    <col collapsed="false" customWidth="true" hidden="false" outlineLevel="0" max="3" min="3" style="1" width="21.4"/>
    <col collapsed="false" customWidth="true" hidden="false" outlineLevel="0" max="4" min="4" style="1" width="28.09"/>
    <col collapsed="false" customWidth="true" hidden="false" outlineLevel="0" max="5" min="5" style="2" width="13.93"/>
    <col collapsed="false" customWidth="true" hidden="false" outlineLevel="0" max="6" min="6" style="3" width="7.61"/>
    <col collapsed="false" customWidth="true" hidden="false" outlineLevel="0" max="7" min="7" style="4" width="21.4"/>
    <col collapsed="false" customWidth="true" hidden="false" outlineLevel="0" max="8" min="8" style="1" width="7.61"/>
    <col collapsed="false" customWidth="true" hidden="false" outlineLevel="0" max="9" min="9" style="1" width="16.69"/>
    <col collapsed="false" customWidth="true" hidden="false" outlineLevel="0" max="10" min="10" style="1" width="28.09"/>
    <col collapsed="false" customWidth="true" hidden="false" outlineLevel="0" max="11" min="11" style="1" width="21.4"/>
    <col collapsed="false" customWidth="true" hidden="false" outlineLevel="0" max="12" min="12" style="1" width="25.85"/>
    <col collapsed="false" customWidth="false" hidden="false" outlineLevel="0" max="258" min="13" style="1" width="11.5"/>
    <col collapsed="false" customWidth="false" hidden="false" outlineLevel="0" max="1024" min="259" style="1" width="11.53"/>
  </cols>
  <sheetData>
    <row r="1" customFormat="false" ht="12.8" hidden="false" customHeight="true" outlineLevel="0" collapsed="false">
      <c r="B1" s="5"/>
      <c r="C1" s="6"/>
      <c r="D1" s="7"/>
      <c r="E1" s="8"/>
      <c r="F1" s="9"/>
      <c r="H1" s="4"/>
      <c r="I1" s="4"/>
    </row>
    <row r="2" customFormat="false" ht="34.35" hidden="false" customHeight="true" outlineLevel="0" collapsed="false">
      <c r="B2" s="5"/>
      <c r="C2" s="6"/>
      <c r="D2" s="7"/>
      <c r="E2" s="10" t="s">
        <v>0</v>
      </c>
      <c r="F2" s="10"/>
      <c r="G2" s="10"/>
      <c r="H2" s="10"/>
      <c r="I2" s="10"/>
    </row>
    <row r="3" customFormat="false" ht="11.35" hidden="false" customHeight="true" outlineLevel="0" collapsed="false">
      <c r="B3" s="5"/>
      <c r="C3" s="6"/>
      <c r="D3" s="7"/>
      <c r="E3" s="8"/>
      <c r="F3" s="9"/>
      <c r="H3" s="4"/>
      <c r="I3" s="4"/>
    </row>
    <row r="4" customFormat="false" ht="51" hidden="false" customHeight="true" outlineLevel="0" collapsed="false">
      <c r="B4" s="11" t="s">
        <v>1</v>
      </c>
      <c r="C4" s="11"/>
      <c r="D4" s="11"/>
      <c r="E4" s="11"/>
      <c r="F4" s="11"/>
      <c r="H4" s="12"/>
      <c r="I4" s="12"/>
      <c r="J4" s="12"/>
    </row>
    <row r="5" customFormat="false" ht="24.05" hidden="false" customHeight="true" outlineLevel="0" collapsed="false">
      <c r="B5" s="13" t="s">
        <v>2</v>
      </c>
      <c r="C5" s="4"/>
      <c r="D5" s="4"/>
      <c r="E5" s="0"/>
      <c r="F5" s="12"/>
      <c r="H5" s="12"/>
      <c r="I5" s="12"/>
      <c r="J5" s="12"/>
    </row>
    <row r="6" customFormat="false" ht="24.05" hidden="false" customHeight="true" outlineLevel="0" collapsed="false">
      <c r="B6" s="14" t="s">
        <v>3</v>
      </c>
      <c r="C6" s="15"/>
      <c r="D6" s="12"/>
      <c r="E6" s="11"/>
      <c r="F6" s="11"/>
      <c r="H6" s="12"/>
      <c r="I6" s="12"/>
      <c r="J6" s="12"/>
    </row>
    <row r="7" customFormat="false" ht="24.05" hidden="false" customHeight="true" outlineLevel="0" collapsed="false">
      <c r="B7" s="14" t="s">
        <v>4</v>
      </c>
      <c r="C7" s="16"/>
      <c r="D7" s="17" t="str">
        <f aca="false">IF(C7="","",C7*E7)</f>
        <v/>
      </c>
      <c r="E7" s="11"/>
      <c r="F7" s="11"/>
      <c r="H7" s="12"/>
      <c r="I7" s="12"/>
      <c r="J7" s="12"/>
      <c r="K7" s="18"/>
      <c r="L7" s="17" t="str">
        <f aca="false">IF(K7="","",K7*M7)</f>
        <v/>
      </c>
    </row>
    <row r="8" customFormat="false" ht="11.35" hidden="false" customHeight="true" outlineLevel="0" collapsed="false">
      <c r="B8" s="19"/>
      <c r="C8" s="19"/>
      <c r="D8" s="19"/>
      <c r="E8" s="19"/>
      <c r="F8" s="9"/>
      <c r="H8" s="12"/>
      <c r="I8" s="12"/>
      <c r="J8" s="12"/>
    </row>
    <row r="9" customFormat="false" ht="48.4" hidden="false" customHeight="true" outlineLevel="0" collapsed="false">
      <c r="B9" s="20" t="s">
        <v>5</v>
      </c>
      <c r="C9" s="21"/>
      <c r="D9" s="22" t="s">
        <v>6</v>
      </c>
      <c r="E9" s="23"/>
      <c r="F9" s="24"/>
      <c r="H9" s="25" t="s">
        <v>7</v>
      </c>
      <c r="I9" s="25"/>
      <c r="J9" s="25"/>
      <c r="K9" s="25"/>
      <c r="L9" s="25"/>
    </row>
    <row r="10" customFormat="false" ht="17.7" hidden="false" customHeight="true" outlineLevel="0" collapsed="false">
      <c r="B10" s="26" t="s">
        <v>8</v>
      </c>
      <c r="C10" s="21"/>
      <c r="D10" s="22"/>
      <c r="E10" s="23"/>
      <c r="F10" s="24"/>
      <c r="H10" s="27" t="s">
        <v>9</v>
      </c>
      <c r="I10" s="27"/>
      <c r="J10" s="27"/>
      <c r="K10" s="28" t="n">
        <v>2.8</v>
      </c>
      <c r="L10" s="28"/>
    </row>
    <row r="11" customFormat="false" ht="19.9" hidden="false" customHeight="true" outlineLevel="0" collapsed="false">
      <c r="B11" s="29"/>
      <c r="C11" s="30" t="s">
        <v>10</v>
      </c>
      <c r="D11" s="31"/>
      <c r="E11" s="32" t="str">
        <f aca="false">IF(D11="","",D11*F11)</f>
        <v/>
      </c>
      <c r="F11" s="33" t="n">
        <v>5.6</v>
      </c>
      <c r="G11" s="34" t="s">
        <v>11</v>
      </c>
      <c r="H11" s="27"/>
      <c r="I11" s="27"/>
      <c r="J11" s="27"/>
      <c r="K11" s="28"/>
      <c r="L11" s="28"/>
    </row>
    <row r="12" customFormat="false" ht="19.9" hidden="false" customHeight="true" outlineLevel="0" collapsed="false">
      <c r="B12" s="29"/>
      <c r="C12" s="30" t="s">
        <v>12</v>
      </c>
      <c r="D12" s="31"/>
      <c r="E12" s="32" t="str">
        <f aca="false">IF(D12="","",D12*F12)</f>
        <v/>
      </c>
      <c r="F12" s="33" t="n">
        <v>9.8</v>
      </c>
      <c r="G12" s="34"/>
      <c r="H12" s="27" t="s">
        <v>13</v>
      </c>
      <c r="I12" s="27"/>
      <c r="J12" s="27"/>
      <c r="K12" s="35" t="n">
        <v>0.4</v>
      </c>
      <c r="L12" s="35"/>
    </row>
    <row r="13" customFormat="false" ht="19.9" hidden="false" customHeight="true" outlineLevel="0" collapsed="false">
      <c r="B13" s="29"/>
      <c r="C13" s="30" t="s">
        <v>14</v>
      </c>
      <c r="D13" s="31"/>
      <c r="E13" s="32" t="str">
        <f aca="false">IF(D13="","",D13*F13)</f>
        <v/>
      </c>
      <c r="F13" s="33" t="n">
        <v>14</v>
      </c>
      <c r="G13" s="34"/>
      <c r="H13" s="27"/>
      <c r="I13" s="27"/>
      <c r="J13" s="27"/>
      <c r="K13" s="35"/>
      <c r="L13" s="35"/>
    </row>
    <row r="14" customFormat="false" ht="19.9" hidden="false" customHeight="true" outlineLevel="0" collapsed="false">
      <c r="B14" s="29"/>
      <c r="C14" s="30" t="s">
        <v>15</v>
      </c>
      <c r="D14" s="31"/>
      <c r="E14" s="32" t="str">
        <f aca="false">IF(D14="","",D14*F14)</f>
        <v/>
      </c>
      <c r="F14" s="33" t="n">
        <v>15.2</v>
      </c>
      <c r="G14" s="34"/>
      <c r="H14" s="25" t="s">
        <v>16</v>
      </c>
      <c r="I14" s="25"/>
      <c r="J14" s="25"/>
      <c r="K14" s="36" t="n">
        <f aca="false">E96</f>
        <v>0</v>
      </c>
      <c r="L14" s="36"/>
    </row>
    <row r="15" customFormat="false" ht="19.9" hidden="false" customHeight="true" outlineLevel="0" collapsed="false">
      <c r="B15" s="29"/>
      <c r="C15" s="30" t="s">
        <v>17</v>
      </c>
      <c r="D15" s="37"/>
      <c r="E15" s="32" t="str">
        <f aca="false">IF(D15="","",D15*F15)</f>
        <v/>
      </c>
      <c r="F15" s="33" t="n">
        <v>20.65</v>
      </c>
      <c r="G15" s="34"/>
      <c r="H15" s="25"/>
      <c r="I15" s="25"/>
      <c r="J15" s="25"/>
      <c r="K15" s="36"/>
      <c r="L15" s="36"/>
    </row>
    <row r="16" customFormat="false" ht="19.9" hidden="false" customHeight="true" outlineLevel="0" collapsed="false">
      <c r="B16" s="29"/>
      <c r="C16" s="30" t="s">
        <v>18</v>
      </c>
      <c r="D16" s="37"/>
      <c r="E16" s="32" t="str">
        <f aca="false">IF(D16="","",D16*F16)</f>
        <v/>
      </c>
      <c r="F16" s="33" t="n">
        <v>30</v>
      </c>
      <c r="G16" s="34"/>
      <c r="H16" s="25" t="s">
        <v>19</v>
      </c>
      <c r="I16" s="25"/>
      <c r="J16" s="25"/>
      <c r="K16" s="38" t="n">
        <f aca="false">INT(K14*K12+0.5)</f>
        <v>0</v>
      </c>
      <c r="L16" s="38"/>
    </row>
    <row r="17" customFormat="false" ht="19.9" hidden="false" customHeight="true" outlineLevel="0" collapsed="false">
      <c r="B17" s="39" t="s">
        <v>20</v>
      </c>
      <c r="C17" s="21"/>
      <c r="D17" s="22"/>
      <c r="E17" s="23"/>
      <c r="F17" s="24"/>
      <c r="H17" s="25"/>
      <c r="I17" s="25"/>
      <c r="J17" s="25"/>
      <c r="K17" s="38"/>
      <c r="L17" s="38"/>
    </row>
    <row r="18" customFormat="false" ht="19.9" hidden="false" customHeight="true" outlineLevel="0" collapsed="false">
      <c r="B18" s="29"/>
      <c r="C18" s="30" t="s">
        <v>21</v>
      </c>
      <c r="D18" s="37"/>
      <c r="E18" s="32" t="str">
        <f aca="false">IF(D18="","",D18*F18)</f>
        <v/>
      </c>
      <c r="F18" s="33" t="n">
        <v>10.5</v>
      </c>
      <c r="H18" s="4"/>
    </row>
    <row r="19" customFormat="false" ht="19.9" hidden="false" customHeight="true" outlineLevel="0" collapsed="false">
      <c r="B19" s="29"/>
      <c r="C19" s="30" t="s">
        <v>22</v>
      </c>
      <c r="D19" s="37"/>
      <c r="E19" s="32" t="str">
        <f aca="false">IF(D19="","",D19*F19)</f>
        <v/>
      </c>
      <c r="F19" s="33" t="n">
        <v>17.9</v>
      </c>
      <c r="H19" s="4"/>
    </row>
    <row r="20" customFormat="false" ht="19.9" hidden="false" customHeight="true" outlineLevel="0" collapsed="false">
      <c r="B20" s="29"/>
      <c r="C20" s="30" t="s">
        <v>23</v>
      </c>
      <c r="D20" s="37"/>
      <c r="E20" s="32" t="str">
        <f aca="false">IF(D20="","",D20*F20)</f>
        <v/>
      </c>
      <c r="F20" s="33" t="n">
        <v>18.5</v>
      </c>
      <c r="H20" s="4"/>
    </row>
    <row r="21" customFormat="false" ht="19.9" hidden="false" customHeight="true" outlineLevel="0" collapsed="false">
      <c r="B21" s="29"/>
      <c r="C21" s="30" t="s">
        <v>24</v>
      </c>
      <c r="D21" s="37"/>
      <c r="E21" s="32" t="str">
        <f aca="false">IF(D21="","",D21*F21)</f>
        <v/>
      </c>
      <c r="F21" s="33" t="n">
        <v>21</v>
      </c>
      <c r="H21" s="4"/>
    </row>
    <row r="22" customFormat="false" ht="19.9" hidden="false" customHeight="true" outlineLevel="0" collapsed="false">
      <c r="B22" s="39" t="s">
        <v>25</v>
      </c>
      <c r="C22" s="21"/>
      <c r="D22" s="22"/>
      <c r="E22" s="23"/>
      <c r="F22" s="24"/>
      <c r="H22" s="4"/>
    </row>
    <row r="23" customFormat="false" ht="19.9" hidden="false" customHeight="true" outlineLevel="0" collapsed="false">
      <c r="B23" s="29"/>
      <c r="C23" s="30" t="s">
        <v>26</v>
      </c>
      <c r="D23" s="37"/>
      <c r="E23" s="32" t="str">
        <f aca="false">IF(D23="","",D23*F23)</f>
        <v/>
      </c>
      <c r="F23" s="33" t="n">
        <v>4.38</v>
      </c>
      <c r="H23" s="4"/>
    </row>
    <row r="24" customFormat="false" ht="19.9" hidden="false" customHeight="true" outlineLevel="0" collapsed="false">
      <c r="B24" s="29"/>
      <c r="C24" s="30" t="s">
        <v>27</v>
      </c>
      <c r="D24" s="37"/>
      <c r="E24" s="32" t="str">
        <f aca="false">IF(D24="","",D24*F24)</f>
        <v/>
      </c>
      <c r="F24" s="33" t="n">
        <v>5.47</v>
      </c>
      <c r="H24" s="4"/>
    </row>
    <row r="25" customFormat="false" ht="19.9" hidden="false" customHeight="true" outlineLevel="0" collapsed="false">
      <c r="B25" s="29"/>
      <c r="C25" s="30" t="s">
        <v>28</v>
      </c>
      <c r="D25" s="37"/>
      <c r="E25" s="32" t="str">
        <f aca="false">IF(D25="","",D25*F25)</f>
        <v/>
      </c>
      <c r="F25" s="33" t="n">
        <v>6.57</v>
      </c>
      <c r="H25" s="4"/>
    </row>
    <row r="26" customFormat="false" ht="19.9" hidden="false" customHeight="true" outlineLevel="0" collapsed="false">
      <c r="B26" s="29"/>
      <c r="C26" s="30" t="s">
        <v>29</v>
      </c>
      <c r="D26" s="37"/>
      <c r="E26" s="32" t="str">
        <f aca="false">IF(D26="","",D26*F26)</f>
        <v/>
      </c>
      <c r="F26" s="33" t="n">
        <v>8.31</v>
      </c>
      <c r="H26" s="4"/>
    </row>
    <row r="27" customFormat="false" ht="19.9" hidden="false" customHeight="true" outlineLevel="0" collapsed="false">
      <c r="B27" s="29"/>
      <c r="C27" s="30" t="s">
        <v>30</v>
      </c>
      <c r="D27" s="37"/>
      <c r="E27" s="32" t="str">
        <f aca="false">IF(D27="","",D27*F27)</f>
        <v/>
      </c>
      <c r="F27" s="33" t="n">
        <v>9.85</v>
      </c>
      <c r="H27" s="4"/>
    </row>
    <row r="28" customFormat="false" ht="19.9" hidden="false" customHeight="true" outlineLevel="0" collapsed="false">
      <c r="B28" s="29"/>
      <c r="C28" s="30" t="s">
        <v>31</v>
      </c>
      <c r="D28" s="37"/>
      <c r="E28" s="32" t="str">
        <f aca="false">IF(D28="","",D28*F28)</f>
        <v/>
      </c>
      <c r="F28" s="33" t="n">
        <v>10.4</v>
      </c>
      <c r="H28" s="4"/>
    </row>
    <row r="29" customFormat="false" ht="19.9" hidden="false" customHeight="true" outlineLevel="0" collapsed="false">
      <c r="B29" s="29"/>
      <c r="C29" s="30" t="s">
        <v>32</v>
      </c>
      <c r="D29" s="37"/>
      <c r="E29" s="32" t="str">
        <f aca="false">IF(D29="","",D29*F29)</f>
        <v/>
      </c>
      <c r="F29" s="33" t="n">
        <v>15.32</v>
      </c>
      <c r="H29" s="4"/>
    </row>
    <row r="30" customFormat="false" ht="19.9" hidden="false" customHeight="true" outlineLevel="0" collapsed="false">
      <c r="B30" s="29"/>
      <c r="C30" s="30" t="s">
        <v>33</v>
      </c>
      <c r="D30" s="37"/>
      <c r="E30" s="32" t="str">
        <f aca="false">IF(D30="","",D30*F30)</f>
        <v/>
      </c>
      <c r="F30" s="33" t="n">
        <v>16.42</v>
      </c>
      <c r="H30" s="4"/>
    </row>
    <row r="31" customFormat="false" ht="19.9" hidden="false" customHeight="true" outlineLevel="0" collapsed="false">
      <c r="B31" s="29"/>
      <c r="C31" s="30" t="s">
        <v>34</v>
      </c>
      <c r="D31" s="37"/>
      <c r="E31" s="32" t="str">
        <f aca="false">IF(D31="","",D31*F31)</f>
        <v/>
      </c>
      <c r="F31" s="33" t="n">
        <v>3.6</v>
      </c>
      <c r="H31" s="4"/>
    </row>
    <row r="32" customFormat="false" ht="19.9" hidden="false" customHeight="true" outlineLevel="0" collapsed="false">
      <c r="B32" s="29"/>
      <c r="C32" s="30" t="s">
        <v>35</v>
      </c>
      <c r="D32" s="37"/>
      <c r="E32" s="32" t="str">
        <f aca="false">IF(D32="","",D32*F32)</f>
        <v/>
      </c>
      <c r="F32" s="33" t="n">
        <v>4.3</v>
      </c>
      <c r="H32" s="4"/>
    </row>
    <row r="33" customFormat="false" ht="19.9" hidden="false" customHeight="true" outlineLevel="0" collapsed="false">
      <c r="B33" s="29"/>
      <c r="C33" s="30" t="s">
        <v>36</v>
      </c>
      <c r="D33" s="37"/>
      <c r="E33" s="32" t="str">
        <f aca="false">IF(D33="","",D33*F33)</f>
        <v/>
      </c>
      <c r="F33" s="33" t="n">
        <v>6.4</v>
      </c>
      <c r="H33" s="4"/>
    </row>
    <row r="34" customFormat="false" ht="19.9" hidden="false" customHeight="true" outlineLevel="0" collapsed="false">
      <c r="B34" s="29"/>
      <c r="C34" s="30" t="s">
        <v>37</v>
      </c>
      <c r="D34" s="37"/>
      <c r="E34" s="32" t="str">
        <f aca="false">IF(D34="","",D34*F34)</f>
        <v/>
      </c>
      <c r="F34" s="33" t="n">
        <v>9.1</v>
      </c>
      <c r="H34" s="4"/>
    </row>
    <row r="35" customFormat="false" ht="19.9" hidden="false" customHeight="true" outlineLevel="0" collapsed="false">
      <c r="B35" s="29"/>
      <c r="C35" s="30" t="s">
        <v>38</v>
      </c>
      <c r="D35" s="37"/>
      <c r="E35" s="32" t="str">
        <f aca="false">IF(D35="","",D35*F35)</f>
        <v/>
      </c>
      <c r="F35" s="33" t="n">
        <v>10</v>
      </c>
      <c r="H35" s="4"/>
    </row>
    <row r="36" customFormat="false" ht="19.9" hidden="false" customHeight="true" outlineLevel="0" collapsed="false">
      <c r="B36" s="29"/>
      <c r="C36" s="30" t="s">
        <v>39</v>
      </c>
      <c r="D36" s="37"/>
      <c r="E36" s="32" t="str">
        <f aca="false">IF(D36="","",D36*F36)</f>
        <v/>
      </c>
      <c r="F36" s="33" t="n">
        <v>13.7</v>
      </c>
      <c r="H36" s="4"/>
    </row>
    <row r="37" customFormat="false" ht="19.9" hidden="false" customHeight="true" outlineLevel="0" collapsed="false">
      <c r="B37" s="29"/>
      <c r="C37" s="30" t="s">
        <v>40</v>
      </c>
      <c r="D37" s="37"/>
      <c r="E37" s="32" t="str">
        <f aca="false">IF(D37="","",D37*F37)</f>
        <v/>
      </c>
      <c r="F37" s="33" t="n">
        <v>4.56</v>
      </c>
      <c r="H37" s="4"/>
    </row>
    <row r="38" customFormat="false" ht="19.9" hidden="false" customHeight="true" outlineLevel="0" collapsed="false">
      <c r="B38" s="29"/>
      <c r="C38" s="30" t="s">
        <v>41</v>
      </c>
      <c r="D38" s="37"/>
      <c r="E38" s="32" t="str">
        <f aca="false">IF(D38="","",D38*F38)</f>
        <v/>
      </c>
      <c r="F38" s="33" t="n">
        <v>5.55</v>
      </c>
      <c r="H38" s="4"/>
    </row>
    <row r="39" customFormat="false" ht="19.9" hidden="false" customHeight="true" outlineLevel="0" collapsed="false">
      <c r="B39" s="29"/>
      <c r="C39" s="30" t="s">
        <v>42</v>
      </c>
      <c r="D39" s="37"/>
      <c r="E39" s="32" t="str">
        <f aca="false">IF(D39="","",D39*F39)</f>
        <v/>
      </c>
      <c r="F39" s="33" t="n">
        <v>7.4</v>
      </c>
      <c r="H39" s="4"/>
    </row>
    <row r="40" customFormat="false" ht="19.9" hidden="false" customHeight="true" outlineLevel="0" collapsed="false">
      <c r="B40" s="29"/>
      <c r="C40" s="30" t="s">
        <v>43</v>
      </c>
      <c r="D40" s="37"/>
      <c r="E40" s="32" t="str">
        <f aca="false">IF(D40="","",D40*F40)</f>
        <v/>
      </c>
      <c r="F40" s="33" t="n">
        <v>9.25</v>
      </c>
      <c r="H40" s="4"/>
    </row>
    <row r="41" customFormat="false" ht="19.9" hidden="false" customHeight="true" outlineLevel="0" collapsed="false">
      <c r="B41" s="29"/>
      <c r="C41" s="30" t="s">
        <v>44</v>
      </c>
      <c r="D41" s="37"/>
      <c r="E41" s="32" t="str">
        <f aca="false">IF(D41="","",D41*F41)</f>
        <v/>
      </c>
      <c r="F41" s="33" t="n">
        <v>11.1</v>
      </c>
      <c r="H41" s="4"/>
    </row>
    <row r="42" customFormat="false" ht="19.9" hidden="false" customHeight="true" outlineLevel="0" collapsed="false">
      <c r="B42" s="29"/>
      <c r="C42" s="30" t="s">
        <v>45</v>
      </c>
      <c r="D42" s="37"/>
      <c r="E42" s="32" t="str">
        <f aca="false">IF(D42="","",D42*F42)</f>
        <v/>
      </c>
      <c r="F42" s="33" t="n">
        <v>4.56</v>
      </c>
      <c r="H42" s="4"/>
    </row>
    <row r="43" customFormat="false" ht="19.9" hidden="false" customHeight="true" outlineLevel="0" collapsed="false">
      <c r="B43" s="29"/>
      <c r="C43" s="30" t="s">
        <v>46</v>
      </c>
      <c r="D43" s="37"/>
      <c r="E43" s="32" t="str">
        <f aca="false">IF(D43="","",D43*F43)</f>
        <v/>
      </c>
      <c r="F43" s="33" t="n">
        <v>6.1</v>
      </c>
      <c r="H43" s="4"/>
    </row>
    <row r="44" customFormat="false" ht="19.9" hidden="false" customHeight="true" outlineLevel="0" collapsed="false">
      <c r="B44" s="29"/>
      <c r="C44" s="30" t="s">
        <v>47</v>
      </c>
      <c r="D44" s="37"/>
      <c r="E44" s="32" t="str">
        <f aca="false">IF(D44="","",D44*F44)</f>
        <v/>
      </c>
      <c r="F44" s="33" t="n">
        <v>8.3</v>
      </c>
      <c r="H44" s="4"/>
    </row>
    <row r="45" customFormat="false" ht="19.9" hidden="false" customHeight="true" outlineLevel="0" collapsed="false">
      <c r="B45" s="29"/>
      <c r="C45" s="30" t="s">
        <v>48</v>
      </c>
      <c r="D45" s="37"/>
      <c r="E45" s="32" t="str">
        <f aca="false">IF(D45="","",D45*F45)</f>
        <v/>
      </c>
      <c r="F45" s="33" t="n">
        <v>10.7</v>
      </c>
      <c r="H45" s="4"/>
    </row>
    <row r="46" customFormat="false" ht="19.9" hidden="false" customHeight="true" outlineLevel="0" collapsed="false">
      <c r="B46" s="29"/>
      <c r="C46" s="30" t="s">
        <v>49</v>
      </c>
      <c r="D46" s="37"/>
      <c r="E46" s="32" t="str">
        <f aca="false">IF(D46="","",D46*F46)</f>
        <v/>
      </c>
      <c r="F46" s="33" t="n">
        <v>11.9</v>
      </c>
      <c r="H46" s="4"/>
    </row>
    <row r="47" customFormat="false" ht="19.9" hidden="false" customHeight="true" outlineLevel="0" collapsed="false">
      <c r="B47" s="39" t="s">
        <v>50</v>
      </c>
      <c r="C47" s="21"/>
      <c r="D47" s="22"/>
      <c r="E47" s="23"/>
      <c r="F47" s="24"/>
      <c r="H47" s="4"/>
    </row>
    <row r="48" customFormat="false" ht="19.9" hidden="false" customHeight="true" outlineLevel="0" collapsed="false">
      <c r="B48" s="29"/>
      <c r="C48" s="30" t="s">
        <v>51</v>
      </c>
      <c r="D48" s="37"/>
      <c r="E48" s="32" t="str">
        <f aca="false">IF(D48="","",D48*F48)</f>
        <v/>
      </c>
      <c r="F48" s="33" t="n">
        <v>2.7</v>
      </c>
      <c r="H48" s="4"/>
    </row>
    <row r="49" customFormat="false" ht="19.9" hidden="false" customHeight="true" outlineLevel="0" collapsed="false">
      <c r="B49" s="29"/>
      <c r="C49" s="30" t="s">
        <v>52</v>
      </c>
      <c r="D49" s="37"/>
      <c r="E49" s="32" t="str">
        <f aca="false">IF(D49="","",D49*F49)</f>
        <v/>
      </c>
      <c r="F49" s="33" t="n">
        <v>4.07</v>
      </c>
      <c r="H49" s="4"/>
    </row>
    <row r="50" customFormat="false" ht="19.9" hidden="false" customHeight="true" outlineLevel="0" collapsed="false">
      <c r="B50" s="29"/>
      <c r="C50" s="40" t="s">
        <v>53</v>
      </c>
      <c r="D50" s="37"/>
      <c r="E50" s="32" t="str">
        <f aca="false">IF(D50="","",D50*F50)</f>
        <v/>
      </c>
      <c r="F50" s="33" t="n">
        <v>4.07</v>
      </c>
      <c r="H50" s="4"/>
    </row>
    <row r="51" customFormat="false" ht="19.9" hidden="false" customHeight="true" outlineLevel="0" collapsed="false">
      <c r="B51" s="39" t="s">
        <v>54</v>
      </c>
      <c r="C51" s="21"/>
      <c r="D51" s="22"/>
      <c r="E51" s="23"/>
      <c r="F51" s="24"/>
      <c r="H51" s="4"/>
    </row>
    <row r="52" customFormat="false" ht="19.9" hidden="false" customHeight="true" outlineLevel="0" collapsed="false">
      <c r="B52" s="41" t="s">
        <v>55</v>
      </c>
      <c r="C52" s="41"/>
      <c r="D52" s="42"/>
      <c r="E52" s="43" t="n">
        <f aca="false">D52</f>
        <v>0</v>
      </c>
      <c r="F52" s="44"/>
      <c r="H52" s="4"/>
    </row>
    <row r="53" customFormat="false" ht="19.9" hidden="false" customHeight="true" outlineLevel="0" collapsed="false">
      <c r="B53" s="41"/>
      <c r="C53" s="41"/>
      <c r="D53" s="42"/>
      <c r="E53" s="43"/>
      <c r="F53" s="44"/>
      <c r="H53" s="4"/>
    </row>
    <row r="54" customFormat="false" ht="19.9" hidden="false" customHeight="true" outlineLevel="0" collapsed="false">
      <c r="B54" s="39" t="s">
        <v>56</v>
      </c>
      <c r="C54" s="21"/>
      <c r="D54" s="22"/>
      <c r="E54" s="23"/>
      <c r="F54" s="24"/>
      <c r="H54" s="4"/>
    </row>
    <row r="55" customFormat="false" ht="19.9" hidden="false" customHeight="true" outlineLevel="0" collapsed="false">
      <c r="B55" s="29"/>
      <c r="C55" s="45" t="s">
        <v>57</v>
      </c>
      <c r="D55" s="37"/>
      <c r="E55" s="43" t="str">
        <f aca="false">IF(D55="","",D55*F55)</f>
        <v/>
      </c>
      <c r="F55" s="33" t="n">
        <v>12.9</v>
      </c>
      <c r="H55" s="4"/>
    </row>
    <row r="56" customFormat="false" ht="19.9" hidden="false" customHeight="true" outlineLevel="0" collapsed="false">
      <c r="B56" s="29" t="s">
        <v>58</v>
      </c>
      <c r="C56" s="30" t="s">
        <v>36</v>
      </c>
      <c r="D56" s="37"/>
      <c r="E56" s="43" t="str">
        <f aca="false">IF(D56="","",D56*F56)</f>
        <v/>
      </c>
      <c r="F56" s="33" t="n">
        <v>18.3</v>
      </c>
      <c r="H56" s="4"/>
    </row>
    <row r="57" customFormat="false" ht="19.9" hidden="false" customHeight="true" outlineLevel="0" collapsed="false">
      <c r="B57" s="29"/>
      <c r="C57" s="30" t="s">
        <v>37</v>
      </c>
      <c r="D57" s="37"/>
      <c r="E57" s="43" t="str">
        <f aca="false">IF(D57="","",D57*F57)</f>
        <v/>
      </c>
      <c r="F57" s="33" t="n">
        <v>25.8</v>
      </c>
      <c r="I57" s="4"/>
    </row>
    <row r="58" customFormat="false" ht="19.9" hidden="false" customHeight="true" outlineLevel="0" collapsed="false">
      <c r="B58" s="39" t="s">
        <v>59</v>
      </c>
      <c r="C58" s="21"/>
      <c r="D58" s="22"/>
      <c r="E58" s="23"/>
      <c r="F58" s="24"/>
      <c r="H58" s="4"/>
    </row>
    <row r="59" customFormat="false" ht="19.9" hidden="false" customHeight="true" outlineLevel="0" collapsed="false">
      <c r="B59" s="29"/>
      <c r="C59" s="46" t="s">
        <v>60</v>
      </c>
      <c r="D59" s="37"/>
      <c r="E59" s="32" t="str">
        <f aca="false">IF(D59="","",D59*F59)</f>
        <v/>
      </c>
      <c r="F59" s="33" t="n">
        <v>1.27</v>
      </c>
      <c r="H59" s="4"/>
    </row>
    <row r="60" customFormat="false" ht="19.9" hidden="false" customHeight="true" outlineLevel="0" collapsed="false">
      <c r="B60" s="29"/>
      <c r="C60" s="46" t="s">
        <v>61</v>
      </c>
      <c r="D60" s="37"/>
      <c r="E60" s="32" t="str">
        <f aca="false">IF(D60="","",D60*F60)</f>
        <v/>
      </c>
      <c r="F60" s="33" t="n">
        <v>1.07</v>
      </c>
      <c r="H60" s="4"/>
    </row>
    <row r="61" customFormat="false" ht="19.9" hidden="false" customHeight="true" outlineLevel="0" collapsed="false">
      <c r="B61" s="29"/>
      <c r="C61" s="46" t="s">
        <v>62</v>
      </c>
      <c r="D61" s="37"/>
      <c r="E61" s="32" t="str">
        <f aca="false">IF(D61="","",D61*F61)</f>
        <v/>
      </c>
      <c r="F61" s="33" t="n">
        <v>1</v>
      </c>
      <c r="H61" s="4"/>
    </row>
    <row r="62" customFormat="false" ht="19.9" hidden="false" customHeight="true" outlineLevel="0" collapsed="false">
      <c r="B62" s="29"/>
      <c r="C62" s="46" t="s">
        <v>63</v>
      </c>
      <c r="D62" s="37"/>
      <c r="E62" s="32" t="str">
        <f aca="false">IF(D62="","",D62*F62)</f>
        <v/>
      </c>
      <c r="F62" s="33" t="n">
        <v>1.6</v>
      </c>
      <c r="H62" s="4"/>
    </row>
    <row r="63" customFormat="false" ht="19.9" hidden="false" customHeight="true" outlineLevel="0" collapsed="false">
      <c r="B63" s="29"/>
      <c r="C63" s="46" t="s">
        <v>64</v>
      </c>
      <c r="D63" s="37"/>
      <c r="E63" s="32" t="str">
        <f aca="false">IF(D63="","",D63*F63)</f>
        <v/>
      </c>
      <c r="F63" s="33" t="n">
        <v>1</v>
      </c>
      <c r="H63" s="4"/>
    </row>
    <row r="64" customFormat="false" ht="19.9" hidden="false" customHeight="true" outlineLevel="0" collapsed="false">
      <c r="B64" s="29"/>
      <c r="C64" s="46" t="s">
        <v>65</v>
      </c>
      <c r="D64" s="37"/>
      <c r="E64" s="32" t="str">
        <f aca="false">IF(D64="","",D64*F64)</f>
        <v/>
      </c>
      <c r="F64" s="33" t="n">
        <v>2.18</v>
      </c>
      <c r="H64" s="4"/>
    </row>
    <row r="65" customFormat="false" ht="19.9" hidden="false" customHeight="true" outlineLevel="0" collapsed="false">
      <c r="B65" s="29"/>
      <c r="C65" s="46" t="s">
        <v>66</v>
      </c>
      <c r="D65" s="37"/>
      <c r="E65" s="32" t="str">
        <f aca="false">IF(D65="","",D65*F65)</f>
        <v/>
      </c>
      <c r="F65" s="33" t="n">
        <v>2.34</v>
      </c>
      <c r="H65" s="4"/>
    </row>
    <row r="66" customFormat="false" ht="19.9" hidden="false" customHeight="true" outlineLevel="0" collapsed="false">
      <c r="B66" s="29"/>
      <c r="C66" s="46" t="s">
        <v>67</v>
      </c>
      <c r="D66" s="37"/>
      <c r="E66" s="32" t="str">
        <f aca="false">IF(D66="","",D66*F66)</f>
        <v/>
      </c>
      <c r="F66" s="33" t="n">
        <v>1.47</v>
      </c>
      <c r="H66" s="4"/>
    </row>
    <row r="67" customFormat="false" ht="19.9" hidden="false" customHeight="true" outlineLevel="0" collapsed="false">
      <c r="B67" s="29"/>
      <c r="C67" s="46" t="s">
        <v>68</v>
      </c>
      <c r="D67" s="37"/>
      <c r="E67" s="32" t="str">
        <f aca="false">IF(D67="","",D67*F67)</f>
        <v/>
      </c>
      <c r="F67" s="33" t="n">
        <v>1.79</v>
      </c>
      <c r="H67" s="4"/>
    </row>
    <row r="68" customFormat="false" ht="19.9" hidden="false" customHeight="true" outlineLevel="0" collapsed="false">
      <c r="B68" s="29"/>
      <c r="C68" s="46" t="s">
        <v>69</v>
      </c>
      <c r="D68" s="37"/>
      <c r="E68" s="32" t="str">
        <f aca="false">IF(D68="","",D68*F68)</f>
        <v/>
      </c>
      <c r="F68" s="33" t="n">
        <v>2.08</v>
      </c>
      <c r="H68" s="4"/>
    </row>
    <row r="69" customFormat="false" ht="19.9" hidden="false" customHeight="true" outlineLevel="0" collapsed="false">
      <c r="B69" s="29"/>
      <c r="C69" s="46" t="s">
        <v>70</v>
      </c>
      <c r="D69" s="37"/>
      <c r="E69" s="32" t="str">
        <f aca="false">IF(D69="","",D69*F69)</f>
        <v/>
      </c>
      <c r="F69" s="33" t="n">
        <v>2.27</v>
      </c>
      <c r="H69" s="4"/>
    </row>
    <row r="70" customFormat="false" ht="19.9" hidden="false" customHeight="true" outlineLevel="0" collapsed="false">
      <c r="B70" s="39" t="s">
        <v>71</v>
      </c>
      <c r="C70" s="21"/>
      <c r="D70" s="22"/>
      <c r="E70" s="23"/>
      <c r="F70" s="24"/>
      <c r="H70" s="4"/>
    </row>
    <row r="71" customFormat="false" ht="19.9" hidden="false" customHeight="true" outlineLevel="0" collapsed="false">
      <c r="B71" s="29"/>
      <c r="C71" s="47" t="n">
        <v>5</v>
      </c>
      <c r="D71" s="37"/>
      <c r="E71" s="32" t="str">
        <f aca="false">IF(D71="","",F71)</f>
        <v/>
      </c>
      <c r="F71" s="33" t="n">
        <f aca="false">C71*(1-2.5/D$95)</f>
        <v>0.535714285714286</v>
      </c>
      <c r="H71" s="4"/>
    </row>
    <row r="72" customFormat="false" ht="19.9" hidden="false" customHeight="true" outlineLevel="0" collapsed="false">
      <c r="B72" s="29"/>
      <c r="C72" s="47" t="n">
        <v>8</v>
      </c>
      <c r="D72" s="37"/>
      <c r="E72" s="32" t="str">
        <f aca="false">IF(D72="","",F72)</f>
        <v/>
      </c>
      <c r="F72" s="33" t="n">
        <f aca="false">C72*(1-2.5/D$95)</f>
        <v>0.857142857142857</v>
      </c>
      <c r="H72" s="4"/>
    </row>
    <row r="73" customFormat="false" ht="19.9" hidden="false" customHeight="true" outlineLevel="0" collapsed="false">
      <c r="B73" s="48" t="s">
        <v>72</v>
      </c>
      <c r="C73" s="47" t="n">
        <v>12</v>
      </c>
      <c r="D73" s="37"/>
      <c r="E73" s="32" t="str">
        <f aca="false">IF(D73="","",F73)</f>
        <v/>
      </c>
      <c r="F73" s="33" t="n">
        <f aca="false">C73*(1-2.5/D$95)</f>
        <v>1.28571428571429</v>
      </c>
      <c r="H73" s="4"/>
    </row>
    <row r="74" customFormat="false" ht="19.9" hidden="false" customHeight="true" outlineLevel="0" collapsed="false">
      <c r="B74" s="49" t="n">
        <f aca="false">(SUM(E59:E65)+0.05*(SUM(E11:E65)+SUM(E80:E94))+2)*(6+1)/(6+1-(D95+1))</f>
        <v>4.375</v>
      </c>
      <c r="C74" s="50" t="n">
        <v>18</v>
      </c>
      <c r="D74" s="37"/>
      <c r="E74" s="32" t="str">
        <f aca="false">IF(D74="","",F74)</f>
        <v/>
      </c>
      <c r="F74" s="33" t="n">
        <f aca="false">C74*(1-2.5/D$95)</f>
        <v>1.92857142857143</v>
      </c>
      <c r="H74" s="4"/>
    </row>
    <row r="75" customFormat="false" ht="19.9" hidden="false" customHeight="true" outlineLevel="0" collapsed="false">
      <c r="B75" s="29"/>
      <c r="C75" s="50" t="n">
        <v>24</v>
      </c>
      <c r="D75" s="37"/>
      <c r="E75" s="32" t="str">
        <f aca="false">IF(D75="","",F75)</f>
        <v/>
      </c>
      <c r="F75" s="33" t="n">
        <f aca="false">C75*(1-2.5/D$95)</f>
        <v>2.57142857142857</v>
      </c>
      <c r="H75" s="4"/>
    </row>
    <row r="76" customFormat="false" ht="19.9" hidden="false" customHeight="true" outlineLevel="0" collapsed="false">
      <c r="B76" s="51"/>
      <c r="C76" s="50" t="n">
        <v>35</v>
      </c>
      <c r="D76" s="37"/>
      <c r="E76" s="32" t="str">
        <f aca="false">IF(D76="","",F76)</f>
        <v/>
      </c>
      <c r="F76" s="33" t="n">
        <f aca="false">C76*(1-2.5/D$95)</f>
        <v>3.75</v>
      </c>
      <c r="H76" s="4"/>
    </row>
    <row r="77" customFormat="false" ht="19.9" hidden="false" customHeight="true" outlineLevel="0" collapsed="false">
      <c r="B77" s="29"/>
      <c r="C77" s="50" t="n">
        <v>50</v>
      </c>
      <c r="D77" s="37"/>
      <c r="E77" s="32" t="str">
        <f aca="false">IF(D77="","",F77)</f>
        <v/>
      </c>
      <c r="F77" s="33" t="n">
        <f aca="false">C77*(1-2.5/D$95)</f>
        <v>5.35714285714286</v>
      </c>
      <c r="H77" s="4"/>
    </row>
    <row r="78" customFormat="false" ht="19.9" hidden="false" customHeight="true" outlineLevel="0" collapsed="false">
      <c r="B78" s="52" t="s">
        <v>73</v>
      </c>
      <c r="C78" s="50" t="n">
        <v>100</v>
      </c>
      <c r="D78" s="37"/>
      <c r="E78" s="32" t="str">
        <f aca="false">IF(D78="","",F78)</f>
        <v/>
      </c>
      <c r="F78" s="33" t="n">
        <f aca="false">C78*(1-2.5/D$95)</f>
        <v>10.7142857142857</v>
      </c>
      <c r="H78" s="4"/>
    </row>
    <row r="79" customFormat="false" ht="19.9" hidden="false" customHeight="true" outlineLevel="0" collapsed="false">
      <c r="B79" s="39" t="s">
        <v>74</v>
      </c>
      <c r="C79" s="21"/>
      <c r="D79" s="22"/>
      <c r="E79" s="23"/>
      <c r="F79" s="24"/>
      <c r="H79" s="4"/>
    </row>
    <row r="80" customFormat="false" ht="19.9" hidden="false" customHeight="true" outlineLevel="0" collapsed="false">
      <c r="B80" s="29"/>
      <c r="C80" s="30" t="s">
        <v>75</v>
      </c>
      <c r="D80" s="37"/>
      <c r="E80" s="32" t="str">
        <f aca="false">IF(D80="","",D80*F80)</f>
        <v/>
      </c>
      <c r="F80" s="33" t="n">
        <v>0.145</v>
      </c>
      <c r="H80" s="4"/>
    </row>
    <row r="81" customFormat="false" ht="19.9" hidden="false" customHeight="true" outlineLevel="0" collapsed="false">
      <c r="B81" s="29"/>
      <c r="C81" s="30" t="s">
        <v>76</v>
      </c>
      <c r="D81" s="37"/>
      <c r="E81" s="32" t="str">
        <f aca="false">IF(D81="","",D81*F81)</f>
        <v/>
      </c>
      <c r="F81" s="33" t="n">
        <v>0.265</v>
      </c>
      <c r="H81" s="4"/>
    </row>
    <row r="82" customFormat="false" ht="19.9" hidden="false" customHeight="true" outlineLevel="0" collapsed="false">
      <c r="B82" s="29"/>
      <c r="C82" s="30" t="s">
        <v>77</v>
      </c>
      <c r="D82" s="37"/>
      <c r="E82" s="32" t="str">
        <f aca="false">IF(D82="","",D82*F82)</f>
        <v/>
      </c>
      <c r="F82" s="33" t="n">
        <v>0.36</v>
      </c>
      <c r="H82" s="4"/>
    </row>
    <row r="83" customFormat="false" ht="19.9" hidden="false" customHeight="true" outlineLevel="0" collapsed="false">
      <c r="B83" s="29"/>
      <c r="C83" s="30" t="s">
        <v>78</v>
      </c>
      <c r="D83" s="37"/>
      <c r="E83" s="32" t="str">
        <f aca="false">IF(D83="","",D83*F83)</f>
        <v/>
      </c>
      <c r="F83" s="33" t="n">
        <v>0.55</v>
      </c>
      <c r="H83" s="4"/>
    </row>
    <row r="84" customFormat="false" ht="19.9" hidden="false" customHeight="true" outlineLevel="0" collapsed="false">
      <c r="B84" s="29"/>
      <c r="C84" s="30" t="s">
        <v>79</v>
      </c>
      <c r="D84" s="37"/>
      <c r="E84" s="32" t="str">
        <f aca="false">IF(D84="","",D84*F84)</f>
        <v/>
      </c>
      <c r="F84" s="33" t="n">
        <v>1.1</v>
      </c>
      <c r="H84" s="4"/>
    </row>
    <row r="85" customFormat="false" ht="19.9" hidden="false" customHeight="true" outlineLevel="0" collapsed="false">
      <c r="B85" s="39" t="s">
        <v>80</v>
      </c>
      <c r="C85" s="21"/>
      <c r="D85" s="22"/>
      <c r="E85" s="23"/>
      <c r="F85" s="24"/>
      <c r="H85" s="4"/>
    </row>
    <row r="86" customFormat="false" ht="19.9" hidden="false" customHeight="true" outlineLevel="0" collapsed="false">
      <c r="B86" s="29"/>
      <c r="C86" s="30" t="s">
        <v>75</v>
      </c>
      <c r="D86" s="37"/>
      <c r="E86" s="32" t="str">
        <f aca="false">IF(D86="","",D86*F86)</f>
        <v/>
      </c>
      <c r="F86" s="33" t="n">
        <f aca="false">F80*2</f>
        <v>0.29</v>
      </c>
      <c r="H86" s="4"/>
    </row>
    <row r="87" customFormat="false" ht="19.9" hidden="false" customHeight="true" outlineLevel="0" collapsed="false">
      <c r="B87" s="29"/>
      <c r="C87" s="30" t="s">
        <v>76</v>
      </c>
      <c r="D87" s="37"/>
      <c r="E87" s="32" t="str">
        <f aca="false">IF(D87="","",D87*F87)</f>
        <v/>
      </c>
      <c r="F87" s="33" t="n">
        <f aca="false">F81*2</f>
        <v>0.53</v>
      </c>
      <c r="H87" s="4"/>
    </row>
    <row r="88" customFormat="false" ht="19.9" hidden="false" customHeight="true" outlineLevel="0" collapsed="false">
      <c r="B88" s="29"/>
      <c r="C88" s="30" t="s">
        <v>77</v>
      </c>
      <c r="D88" s="37"/>
      <c r="E88" s="32" t="str">
        <f aca="false">IF(D88="","",D88*F88)</f>
        <v/>
      </c>
      <c r="F88" s="33" t="n">
        <f aca="false">F82*2</f>
        <v>0.72</v>
      </c>
      <c r="H88" s="4"/>
    </row>
    <row r="89" customFormat="false" ht="19.9" hidden="false" customHeight="true" outlineLevel="0" collapsed="false">
      <c r="B89" s="29"/>
      <c r="C89" s="30" t="s">
        <v>78</v>
      </c>
      <c r="D89" s="37"/>
      <c r="E89" s="32" t="str">
        <f aca="false">IF(D89="","",D89*F89)</f>
        <v/>
      </c>
      <c r="F89" s="33" t="n">
        <f aca="false">F83*2</f>
        <v>1.1</v>
      </c>
      <c r="H89" s="4"/>
    </row>
    <row r="90" customFormat="false" ht="19.9" hidden="false" customHeight="true" outlineLevel="0" collapsed="false">
      <c r="B90" s="29"/>
      <c r="C90" s="30" t="s">
        <v>79</v>
      </c>
      <c r="D90" s="37"/>
      <c r="E90" s="32" t="str">
        <f aca="false">IF(D90="","",D90*F90)</f>
        <v/>
      </c>
      <c r="F90" s="33" t="n">
        <f aca="false">F84*2</f>
        <v>2.2</v>
      </c>
      <c r="H90" s="4"/>
    </row>
    <row r="91" customFormat="false" ht="19.9" hidden="false" customHeight="true" outlineLevel="0" collapsed="false">
      <c r="B91" s="39" t="s">
        <v>81</v>
      </c>
      <c r="C91" s="21"/>
      <c r="D91" s="22"/>
      <c r="E91" s="23"/>
      <c r="F91" s="24"/>
      <c r="H91" s="4"/>
    </row>
    <row r="92" customFormat="false" ht="19.9" hidden="false" customHeight="true" outlineLevel="0" collapsed="false">
      <c r="B92" s="29"/>
      <c r="C92" s="50" t="n">
        <v>12</v>
      </c>
      <c r="D92" s="37"/>
      <c r="E92" s="32" t="str">
        <f aca="false">IF(D92="","",D92*F92)</f>
        <v/>
      </c>
      <c r="F92" s="33" t="n">
        <f aca="false">((PI()*((C92-2)/200)^2)*10)*2</f>
        <v>0.15707963267949</v>
      </c>
      <c r="H92" s="4"/>
    </row>
    <row r="93" customFormat="false" ht="19.9" hidden="false" customHeight="true" outlineLevel="0" collapsed="false">
      <c r="B93" s="29"/>
      <c r="C93" s="50" t="n">
        <v>15</v>
      </c>
      <c r="D93" s="37"/>
      <c r="E93" s="32" t="str">
        <f aca="false">IF(D93="","",D93*F93)</f>
        <v/>
      </c>
      <c r="F93" s="33" t="n">
        <f aca="false">((PI()*((C93-2)/200)^2)*10)*2</f>
        <v>0.265464579228338</v>
      </c>
      <c r="H93" s="4"/>
    </row>
    <row r="94" customFormat="false" ht="19.9" hidden="false" customHeight="true" outlineLevel="0" collapsed="false">
      <c r="B94" s="26"/>
      <c r="C94" s="53" t="n">
        <v>18</v>
      </c>
      <c r="D94" s="54"/>
      <c r="E94" s="55" t="str">
        <f aca="false">IF(D94="","",D94*F94)</f>
        <v/>
      </c>
      <c r="F94" s="56" t="n">
        <f aca="false">((PI()*((C94-2)/200)^2)*10)*2</f>
        <v>0.402123859659493</v>
      </c>
      <c r="H94" s="4"/>
    </row>
    <row r="95" customFormat="false" ht="19.9" hidden="false" customHeight="true" outlineLevel="0" collapsed="false">
      <c r="B95" s="57" t="s">
        <v>9</v>
      </c>
      <c r="C95" s="57"/>
      <c r="D95" s="58" t="n">
        <f aca="false">K10</f>
        <v>2.8</v>
      </c>
      <c r="E95" s="59"/>
      <c r="F95" s="60"/>
      <c r="H95" s="4"/>
    </row>
    <row r="96" customFormat="false" ht="19.9" hidden="false" customHeight="true" outlineLevel="0" collapsed="false">
      <c r="B96" s="61" t="s">
        <v>16</v>
      </c>
      <c r="C96" s="62"/>
      <c r="D96" s="63" t="n">
        <f aca="false">E96</f>
        <v>0</v>
      </c>
      <c r="E96" s="64" t="n">
        <f aca="false">SUM(E11:E94)*1.1</f>
        <v>0</v>
      </c>
      <c r="F96" s="60"/>
      <c r="H96" s="4"/>
    </row>
    <row r="97" customFormat="false" ht="19.9" hidden="false" customHeight="true" outlineLevel="0" collapsed="false">
      <c r="B97" s="57" t="s">
        <v>82</v>
      </c>
      <c r="C97" s="65" t="n">
        <f aca="false">K12</f>
        <v>0.4</v>
      </c>
      <c r="D97" s="66" t="n">
        <f aca="false">INT(D96*C97+0.5)</f>
        <v>0</v>
      </c>
      <c r="E97" s="59"/>
      <c r="F97" s="60"/>
      <c r="H97" s="4"/>
    </row>
    <row r="98" customFormat="false" ht="19.9" hidden="false" customHeight="true" outlineLevel="0" collapsed="false">
      <c r="H98" s="4"/>
    </row>
    <row r="99" customFormat="false" ht="19.9" hidden="false" customHeight="true" outlineLevel="0" collapsed="false">
      <c r="H99" s="4"/>
    </row>
    <row r="100" customFormat="false" ht="19.9" hidden="false" customHeight="true" outlineLevel="0" collapsed="false">
      <c r="H100" s="4"/>
    </row>
    <row r="101" customFormat="false" ht="19.9" hidden="false" customHeight="true" outlineLevel="0" collapsed="false">
      <c r="D101" s="67"/>
      <c r="E101" s="68" t="s">
        <v>83</v>
      </c>
      <c r="H101" s="4"/>
    </row>
    <row r="102" customFormat="false" ht="19.9" hidden="false" customHeight="true" outlineLevel="0" collapsed="false">
      <c r="D102" s="67" t="s">
        <v>84</v>
      </c>
      <c r="E102" s="68" t="n">
        <v>100</v>
      </c>
      <c r="H102" s="4"/>
    </row>
    <row r="103" customFormat="false" ht="19.9" hidden="false" customHeight="true" outlineLevel="0" collapsed="false">
      <c r="D103" s="67" t="s">
        <v>85</v>
      </c>
      <c r="E103" s="68" t="n">
        <v>10</v>
      </c>
      <c r="H103" s="4"/>
    </row>
    <row r="104" customFormat="false" ht="19.9" hidden="false" customHeight="true" outlineLevel="0" collapsed="false">
      <c r="D104" s="67" t="s">
        <v>86</v>
      </c>
      <c r="E104" s="68" t="n">
        <f aca="false">100/E103</f>
        <v>10</v>
      </c>
      <c r="G104" s="3"/>
      <c r="H104" s="4"/>
    </row>
    <row r="105" customFormat="false" ht="19.9" hidden="false" customHeight="true" outlineLevel="0" collapsed="false">
      <c r="D105" s="67" t="s">
        <v>87</v>
      </c>
      <c r="E105" s="69" t="n">
        <v>0.113</v>
      </c>
      <c r="G105" s="3"/>
      <c r="H105" s="4"/>
    </row>
    <row r="106" customFormat="false" ht="19.9" hidden="false" customHeight="true" outlineLevel="0" collapsed="false">
      <c r="D106" s="67" t="s">
        <v>88</v>
      </c>
      <c r="E106" s="68" t="n">
        <f aca="false">E105*E104</f>
        <v>1.13</v>
      </c>
      <c r="G106" s="3"/>
      <c r="H106" s="4"/>
    </row>
    <row r="107" customFormat="false" ht="35.85" hidden="false" customHeight="true" outlineLevel="0" collapsed="false">
      <c r="D107" s="67" t="s">
        <v>83</v>
      </c>
      <c r="E107" s="68" t="n">
        <f aca="false">E106*E102</f>
        <v>113</v>
      </c>
      <c r="H107" s="4"/>
    </row>
    <row r="108" customFormat="false" ht="20.25" hidden="false" customHeight="true" outlineLevel="0" collapsed="false">
      <c r="E108" s="1"/>
      <c r="H108" s="4"/>
    </row>
    <row r="109" customFormat="false" ht="26.25" hidden="false" customHeight="true" outlineLevel="0" collapsed="false">
      <c r="E109" s="1"/>
      <c r="H109" s="4"/>
    </row>
    <row r="110" customFormat="false" ht="12.75" hidden="false" customHeight="true" outlineLevel="0" collapsed="false">
      <c r="E110" s="1"/>
    </row>
    <row r="111" customFormat="false" ht="12.75" hidden="false" customHeight="true" outlineLevel="0" collapsed="false">
      <c r="E111" s="1"/>
    </row>
    <row r="112" customFormat="false" ht="12.75" hidden="false" customHeight="true" outlineLevel="0" collapsed="false">
      <c r="E112" s="1"/>
    </row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sheetProtection sheet="true" password="dee9" objects="true" scenarios="true"/>
  <mergeCells count="17">
    <mergeCell ref="E2:I2"/>
    <mergeCell ref="B4:F4"/>
    <mergeCell ref="H9:L9"/>
    <mergeCell ref="H10:J11"/>
    <mergeCell ref="K10:L11"/>
    <mergeCell ref="G11:G16"/>
    <mergeCell ref="H12:J13"/>
    <mergeCell ref="K12:L13"/>
    <mergeCell ref="H14:J15"/>
    <mergeCell ref="K14:L15"/>
    <mergeCell ref="H16:J17"/>
    <mergeCell ref="K16:L17"/>
    <mergeCell ref="B52:C53"/>
    <mergeCell ref="D52:D53"/>
    <mergeCell ref="E52:E53"/>
    <mergeCell ref="F52:F53"/>
    <mergeCell ref="B95:C95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33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3515625" defaultRowHeight="17" zeroHeight="false" outlineLevelRow="0" outlineLevelCol="0"/>
  <cols>
    <col collapsed="false" customWidth="false" hidden="false" outlineLevel="0" max="1" min="1" style="70" width="11.5"/>
    <col collapsed="false" customWidth="true" hidden="false" outlineLevel="0" max="2" min="2" style="70" width="14.03"/>
    <col collapsed="false" customWidth="false" hidden="false" outlineLevel="0" max="1024" min="3" style="70" width="11.5"/>
  </cols>
  <sheetData>
    <row r="1" customFormat="false" ht="17" hidden="false" customHeight="false" outlineLevel="0" collapsed="false">
      <c r="A1" s="70" t="str">
        <f aca="false">'Volume d''antigel'!B9</f>
        <v>Rev 8 : 10/07/2024</v>
      </c>
    </row>
    <row r="3" customFormat="false" ht="17" hidden="false" customHeight="false" outlineLevel="0" collapsed="false">
      <c r="A3" s="71" t="s">
        <v>89</v>
      </c>
    </row>
    <row r="4" customFormat="false" ht="17" hidden="false" customHeight="false" outlineLevel="0" collapsed="false">
      <c r="B4" s="70" t="s">
        <v>90</v>
      </c>
    </row>
    <row r="6" customFormat="false" ht="17" hidden="false" customHeight="false" outlineLevel="0" collapsed="false">
      <c r="A6" s="70" t="s">
        <v>91</v>
      </c>
    </row>
    <row r="7" customFormat="false" ht="17" hidden="false" customHeight="false" outlineLevel="0" collapsed="false">
      <c r="A7" s="70" t="s">
        <v>92</v>
      </c>
    </row>
    <row r="8" customFormat="false" ht="17" hidden="false" customHeight="false" outlineLevel="0" collapsed="false">
      <c r="A8" s="70" t="s">
        <v>93</v>
      </c>
    </row>
    <row r="9" customFormat="false" ht="17" hidden="false" customHeight="false" outlineLevel="0" collapsed="false">
      <c r="A9" s="70" t="s">
        <v>94</v>
      </c>
    </row>
    <row r="11" customFormat="false" ht="17" hidden="false" customHeight="false" outlineLevel="0" collapsed="false">
      <c r="A11" s="70" t="s">
        <v>95</v>
      </c>
    </row>
    <row r="12" customFormat="false" ht="17" hidden="false" customHeight="false" outlineLevel="0" collapsed="false">
      <c r="A12" s="70" t="s">
        <v>96</v>
      </c>
    </row>
    <row r="13" customFormat="false" ht="17" hidden="false" customHeight="false" outlineLevel="0" collapsed="false">
      <c r="A13" s="70" t="s">
        <v>97</v>
      </c>
    </row>
    <row r="14" customFormat="false" ht="17" hidden="false" customHeight="false" outlineLevel="0" collapsed="false">
      <c r="A14" s="70" t="s">
        <v>98</v>
      </c>
      <c r="C14" s="72" t="n">
        <f aca="false">'Volume d''antigel'!B74</f>
        <v>4.375</v>
      </c>
      <c r="D14" s="70" t="s">
        <v>99</v>
      </c>
    </row>
    <row r="15" customFormat="false" ht="17" hidden="false" customHeight="false" outlineLevel="0" collapsed="false">
      <c r="C15" s="73"/>
    </row>
    <row r="16" customFormat="false" ht="17" hidden="false" customHeight="false" outlineLevel="0" collapsed="false">
      <c r="A16" s="71" t="s">
        <v>100</v>
      </c>
    </row>
    <row r="18" customFormat="false" ht="17" hidden="false" customHeight="false" outlineLevel="0" collapsed="false">
      <c r="A18" s="70" t="s">
        <v>101</v>
      </c>
    </row>
    <row r="19" customFormat="false" ht="17" hidden="false" customHeight="false" outlineLevel="0" collapsed="false">
      <c r="A19" s="70" t="s">
        <v>102</v>
      </c>
    </row>
    <row r="20" customFormat="false" ht="17" hidden="false" customHeight="false" outlineLevel="0" collapsed="false">
      <c r="A20" s="70" t="s">
        <v>103</v>
      </c>
    </row>
    <row r="21" customFormat="false" ht="17" hidden="false" customHeight="false" outlineLevel="0" collapsed="false">
      <c r="A21" s="70" t="s">
        <v>104</v>
      </c>
    </row>
    <row r="22" customFormat="false" ht="17" hidden="false" customHeight="false" outlineLevel="0" collapsed="false">
      <c r="A22" s="70" t="s">
        <v>105</v>
      </c>
    </row>
    <row r="23" customFormat="false" ht="17" hidden="false" customHeight="false" outlineLevel="0" collapsed="false">
      <c r="A23" s="70" t="s">
        <v>106</v>
      </c>
    </row>
    <row r="24" customFormat="false" ht="17" hidden="false" customHeight="false" outlineLevel="0" collapsed="false">
      <c r="A24" s="70" t="s">
        <v>107</v>
      </c>
    </row>
    <row r="25" customFormat="false" ht="17" hidden="false" customHeight="false" outlineLevel="0" collapsed="false">
      <c r="A25" s="70" t="s">
        <v>108</v>
      </c>
    </row>
    <row r="26" customFormat="false" ht="17" hidden="false" customHeight="false" outlineLevel="0" collapsed="false">
      <c r="A26" s="70" t="s">
        <v>109</v>
      </c>
    </row>
    <row r="28" customFormat="false" ht="17" hidden="false" customHeight="false" outlineLevel="0" collapsed="false">
      <c r="A28" s="70" t="s">
        <v>110</v>
      </c>
    </row>
    <row r="29" customFormat="false" ht="17" hidden="false" customHeight="false" outlineLevel="0" collapsed="false">
      <c r="A29" s="70" t="s">
        <v>111</v>
      </c>
    </row>
    <row r="30" customFormat="false" ht="17" hidden="false" customHeight="false" outlineLevel="0" collapsed="false">
      <c r="A30" s="70" t="s">
        <v>112</v>
      </c>
    </row>
    <row r="31" customFormat="false" ht="17" hidden="false" customHeight="false" outlineLevel="0" collapsed="false">
      <c r="A31" s="70" t="s">
        <v>113</v>
      </c>
    </row>
    <row r="32" customFormat="false" ht="17" hidden="false" customHeight="false" outlineLevel="0" collapsed="false">
      <c r="A32" s="70" t="s">
        <v>114</v>
      </c>
    </row>
    <row r="33" customFormat="false" ht="17" hidden="false" customHeight="false" outlineLevel="0" collapsed="false">
      <c r="A33" s="70" t="s">
        <v>115</v>
      </c>
    </row>
  </sheetData>
  <sheetProtection sheet="true" password="dee9" objects="true" scenarios="true"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2021-05-14T11:39:50Z</dcterms:created>
  <dc:creator/>
  <dc:description/>
  <dc:language>fr-FR</dc:language>
  <cp:lastModifiedBy/>
  <dcterms:modified xsi:type="dcterms:W3CDTF">2024-07-10T18:06:19Z</dcterms:modified>
  <cp:revision>27</cp:revision>
  <dc:subject/>
  <dc:title/>
</cp:coreProperties>
</file>